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an" sheetId="1" r:id="rId1"/>
  </sheets>
</workbook>
</file>

<file path=xl/styles.xml><?xml version="1.0" encoding="utf-8"?>
<styleSheet xmlns="http://schemas.openxmlformats.org/spreadsheetml/2006/main">
  <numFmts count="5">
    <numFmt numFmtId="164" formatCode="£#,##0"/>
    <numFmt numFmtId="165" formatCode="0.00%"/>
    <numFmt numFmtId="166" formatCode="£#,##0.00"/>
    <numFmt numFmtId="167" formatCode="£#,##0.00"/>
    <numFmt numFmtId="168" formatCode="£#,##0"/>
  </numFmts>
  <fonts count="11">
    <font>
      <sz val="11"/>
      <color theme="1"/>
      <name val="Segoe UI"/>
      <scheme val="minor"/>
    </font>
    <font>
      <b/>
      <sz val="20"/>
      <color rgb="FF1F3864"/>
      <name val="Calibri"/>
    </font>
    <font>
      <b/>
      <sz val="11"/>
      <color rgb="FF1F3864"/>
      <name val="Calibri"/>
    </font>
    <font>
      <b/>
      <sz val="11"/>
      <color rgb="FF2B5FD9"/>
      <name val="Calibri"/>
    </font>
    <font>
      <b/>
      <sz val="11"/>
      <color rgb="FF2B5FD9"/>
      <name val="Calibri"/>
    </font>
    <font>
      <b/>
      <sz val="11"/>
      <color rgb="FF2B5FD9"/>
      <name val="Calibri"/>
    </font>
    <font>
      <b/>
      <sz val="14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1F3864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2F8"/>
        <bgColor indexed="64"/>
      </patternFill>
    </fill>
    <fill>
      <patternFill patternType="solid">
        <fgColor rgb="FFEEF2F8"/>
        <bgColor indexed="64"/>
      </patternFill>
    </fill>
    <fill>
      <patternFill patternType="solid">
        <fgColor rgb="FF2B5FD9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5" fontId="4" fillId="0" borderId="0" xfId="0" applyNumberFormat="1" applyFont="1"/>
    <xf numFmtId="0" fontId="5" fillId="0" borderId="0" xfId="0" applyFont="1"/>
    <xf numFmtId="0" fontId="6" fillId="2" borderId="0" xfId="0" applyFont="1" applyFill="1"/>
    <xf numFmtId="166" fontId="7" fillId="3" borderId="0" xfId="0" applyNumberFormat="1" applyFont="1" applyFill="1"/>
    <xf numFmtId="0" fontId="8" fillId="0" borderId="0" xfId="0" applyFont="1"/>
    <xf numFmtId="167" fontId="0" fillId="0" borderId="0" xfId="0" applyNumberFormat="1"/>
    <xf numFmtId="0" fontId="9" fillId="0" borderId="0" xfId="0" applyFont="1"/>
    <xf numFmtId="0" fontId="10" fillId="4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8" fontId="0" fillId="0" borderId="2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Balance left at the end of each year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Loan!$I$3</c:f>
              <c:strCache>
                <c:ptCount val="1"/>
                <c:pt idx="0">
                  <c:v>Closing balance</c:v>
                </c:pt>
              </c:strCache>
            </c:strRef>
          </c:tx>
          <c:cat>
            <c:strRef>
              <c:f>Loan!$D$4:$D$28</c:f>
              <c:strCach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strCache>
            </c:strRef>
          </c:cat>
          <c:val>
            <c:numRef>
              <c:f>Loan!$I$4:$I$28</c:f>
              <c:numCache>
                <c:formatCode>General</c:formatCode>
                <c:ptCount val="25"/>
                <c:pt idx="0">
                  <c:v>195569.38</c:v>
                </c:pt>
                <c:pt idx="1">
                  <c:v>190935.22</c:v>
                </c:pt>
                <c:pt idx="2">
                  <c:v>186088.16</c:v>
                </c:pt>
                <c:pt idx="3">
                  <c:v>181018.44</c:v>
                </c:pt>
                <c:pt idx="4">
                  <c:v>175715.81</c:v>
                </c:pt>
                <c:pt idx="5">
                  <c:v>170169.58</c:v>
                </c:pt>
                <c:pt idx="6">
                  <c:v>164368.55</c:v>
                </c:pt>
                <c:pt idx="7">
                  <c:v>158301.03</c:v>
                </c:pt>
                <c:pt idx="8">
                  <c:v>151954.76</c:v>
                </c:pt>
                <c:pt idx="9">
                  <c:v>145316.96</c:v>
                </c:pt>
                <c:pt idx="10">
                  <c:v>138374.21</c:v>
                </c:pt>
                <c:pt idx="11">
                  <c:v>131112.51</c:v>
                </c:pt>
                <c:pt idx="12">
                  <c:v>123517.21</c:v>
                </c:pt>
                <c:pt idx="13">
                  <c:v>115572.98</c:v>
                </c:pt>
                <c:pt idx="14">
                  <c:v>107263.8</c:v>
                </c:pt>
                <c:pt idx="15">
                  <c:v>98572.9</c:v>
                </c:pt>
                <c:pt idx="16">
                  <c:v>89482.73</c:v>
                </c:pt>
                <c:pt idx="17">
                  <c:v>79974.97</c:v>
                </c:pt>
                <c:pt idx="18">
                  <c:v>70030.42</c:v>
                </c:pt>
                <c:pt idx="19">
                  <c:v>59629.02</c:v>
                </c:pt>
                <c:pt idx="20">
                  <c:v>48749.78</c:v>
                </c:pt>
                <c:pt idx="21">
                  <c:v>37370.75</c:v>
                </c:pt>
                <c:pt idx="22">
                  <c:v>25468.97</c:v>
                </c:pt>
                <c:pt idx="23">
                  <c:v>13020.43</c:v>
                </c:pt>
                <c:pt idx="24">
                  <c:v>0</c:v>
                </c:pt>
              </c:numCache>
            </c:numRef>
          </c:val>
        </c:ser>
        <c:axId val="100010001"/>
        <c:axId val="100010002"/>
      </c:barChart>
      <c:catAx>
        <c:axId val="100010001"/>
        <c:scaling>
          <c:orientation val="minMax"/>
        </c:scaling>
        <c:delete val="0"/>
        <c:axPos val="b"/>
        <c:crossAx val="100010002"/>
      </c:catAx>
      <c:valAx>
        <c:axId val="100010002"/>
        <c:scaling>
          <c:orientation val="minMax"/>
        </c:scaling>
        <c:delete val="0"/>
        <c:axPos val="l"/>
        <c:crossAx val="100010001"/>
      </c:valAx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14</xdr:row>
      <xdr:rowOff>0</xdr:rowOff>
    </xdr:from>
    <xdr:to>
      <xdr:col>3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Rutba">
  <a:themeElements>
    <a:clrScheme name="Rutba">
      <a:dk1>
        <a:sysClr val="windowText" lastClr="000000"/>
      </a:dk1>
      <a:lt1>
        <a:sysClr val="window" lastClr="FFFFFF"/>
      </a:lt1>
      <a:dk2>
        <a:srgbClr val="1F3864"/>
      </a:dk2>
      <a:lt2>
        <a:srgbClr val="EEF2F8"/>
      </a:lt2>
      <a:accent1>
        <a:srgbClr val="2B5FD9"/>
      </a:accent1>
      <a:accent2>
        <a:srgbClr val="0F9D58"/>
      </a:accent2>
      <a:accent3>
        <a:srgbClr val="E08B2B"/>
      </a:accent3>
      <a:accent4>
        <a:srgbClr val="C2408F"/>
      </a:accent4>
      <a:accent5>
        <a:srgbClr val="7B5CD6"/>
      </a:accent5>
      <a:accent6>
        <a:srgbClr val="3AAFA9"/>
      </a:accent6>
      <a:hlink>
        <a:srgbClr val="0563C1"/>
      </a:hlink>
      <a:folHlink>
        <a:srgbClr val="954F72"/>
      </a:folHlink>
    </a:clrScheme>
    <a:fontScheme name="Rutba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Soft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</a:schemeClr>
            </a:gs>
            <a:gs pos="100000">
              <a:schemeClr val="phClr">
                <a:tint val="9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100000">
              <a:schemeClr val="phClr">
                <a:shade val="8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4.21875" customWidth="1"/>
    <col min="2" max="2" width="17.07421875" customWidth="1"/>
    <col min="3" max="3" width="3.359375" customWidth="1"/>
    <col min="4" max="4" width="7.9296875" customWidth="1"/>
    <col min="5" max="5" width="17.07421875" customWidth="1"/>
    <col min="6" max="6" width="14.21875" customWidth="1"/>
    <col min="7" max="7" width="14.21875" customWidth="1"/>
    <col min="8" max="8" width="14.21875" customWidth="1"/>
    <col min="9" max="9" width="17.07421875" customWidth="1"/>
  </cols>
  <sheetData>
    <row r="1" ht="30" customHeight="1">
      <c r="A1" s="1" t="inlineStr">
        <is>
          <t xml:space="preserve">Loan calculator</t>
        </is>
      </c>
    </row>
    <row r="3" ht="27" customHeight="1">
      <c r="A3" s="2" t="inlineStr">
        <is>
          <t xml:space="preserve">Loan amount</t>
        </is>
      </c>
      <c r="B3" s="3">
        <v>200000</v>
      </c>
      <c r="D3" s="11" t="inlineStr">
        <is>
          <t xml:space="preserve">Year</t>
        </is>
      </c>
      <c r="E3" s="11" t="inlineStr">
        <is>
          <t xml:space="preserve">Opening balance</t>
        </is>
      </c>
      <c r="F3" s="11" t="inlineStr">
        <is>
          <t xml:space="preserve">Paid</t>
        </is>
      </c>
      <c r="G3" s="11" t="inlineStr">
        <is>
          <t xml:space="preserve">Interest</t>
        </is>
      </c>
      <c r="H3" s="11" t="inlineStr">
        <is>
          <t xml:space="preserve">Principal</t>
        </is>
      </c>
      <c r="I3" s="11" t="inlineStr">
        <is>
          <t xml:space="preserve">Closing balance</t>
        </is>
      </c>
    </row>
    <row r="4">
      <c r="A4" s="2" t="inlineStr">
        <is>
          <t xml:space="preserve">Annual interest rate</t>
        </is>
      </c>
      <c r="B4" s="4">
        <v>0.045</v>
      </c>
      <c r="D4" s="12">
        <v>1</v>
      </c>
      <c r="E4" s="13">
        <f>IF(D4&gt;$B$5,"",$B$3)</f>
        <v>200000</v>
      </c>
      <c r="F4" s="13">
        <f>IF(D4&gt;$B$5,"",$B$8*$B$6)</f>
        <v>13339.9794710879</v>
      </c>
      <c r="G4" s="13">
        <f>IF(D4&gt;$B$5,"",F4-H4)</f>
        <v>8909.3594710879</v>
      </c>
      <c r="H4" s="13">
        <f>IF(D4&gt;$B$5,"",E4-I4)</f>
        <v>4430.62</v>
      </c>
      <c r="I4" s="13">
        <f>IF(D4&gt;$B$5,"",MAX(0,ROUND(-FV($B$4/$B$6,D4*$B$6,-$B$8,$B$3),2)))</f>
        <v>195569.38</v>
      </c>
    </row>
    <row r="5">
      <c r="A5" s="2" t="inlineStr">
        <is>
          <t xml:space="preserve">Term in years</t>
        </is>
      </c>
      <c r="B5" s="5">
        <v>25</v>
      </c>
      <c r="D5" s="12">
        <v>2</v>
      </c>
      <c r="E5" s="13">
        <f>IF(D5&gt;$B$5,"",I4)</f>
        <v>195569.38</v>
      </c>
      <c r="F5" s="13">
        <f>IF(D5&gt;$B$5,"",$B$8*$B$6)</f>
        <v>13339.9794710879</v>
      </c>
      <c r="G5" s="13">
        <f>IF(D5&gt;$B$5,"",F5-H5)</f>
        <v>8705.81947108789</v>
      </c>
      <c r="H5" s="13">
        <f>IF(D5&gt;$B$5,"",E5-I5)</f>
        <v>4634.16</v>
      </c>
      <c r="I5" s="13">
        <f>IF(D5&gt;$B$5,"",MAX(0,ROUND(-FV($B$4/$B$6,D5*$B$6,-$B$8,$B$3),2)))</f>
        <v>190935.22</v>
      </c>
    </row>
    <row r="6">
      <c r="A6" s="2" t="inlineStr">
        <is>
          <t xml:space="preserve">Payments a year</t>
        </is>
      </c>
      <c r="B6" s="5">
        <v>12</v>
      </c>
      <c r="D6" s="12">
        <v>3</v>
      </c>
      <c r="E6" s="13">
        <f>IF(D6&gt;$B$5,"",I5)</f>
        <v>190935.22</v>
      </c>
      <c r="F6" s="13">
        <f>IF(D6&gt;$B$5,"",$B$8*$B$6)</f>
        <v>13339.9794710879</v>
      </c>
      <c r="G6" s="13">
        <f>IF(D6&gt;$B$5,"",F6-H6)</f>
        <v>8492.91947108789</v>
      </c>
      <c r="H6" s="13">
        <f>IF(D6&gt;$B$5,"",E6-I6)</f>
        <v>4847.06</v>
      </c>
      <c r="I6" s="13">
        <f>IF(D6&gt;$B$5,"",MAX(0,ROUND(-FV($B$4/$B$6,D6*$B$6,-$B$8,$B$3),2)))</f>
        <v>186088.16</v>
      </c>
    </row>
    <row r="7">
      <c r="D7" s="12">
        <v>4</v>
      </c>
      <c r="E7" s="13">
        <f>IF(D7&gt;$B$5,"",I6)</f>
        <v>186088.16</v>
      </c>
      <c r="F7" s="13">
        <f>IF(D7&gt;$B$5,"",$B$8*$B$6)</f>
        <v>13339.9794710879</v>
      </c>
      <c r="G7" s="13">
        <f>IF(D7&gt;$B$5,"",F7-H7)</f>
        <v>8270.25947108789</v>
      </c>
      <c r="H7" s="13">
        <f>IF(D7&gt;$B$5,"",E7-I7)</f>
        <v>5069.72</v>
      </c>
      <c r="I7" s="13">
        <f>IF(D7&gt;$B$5,"",MAX(0,ROUND(-FV($B$4/$B$6,D7*$B$6,-$B$8,$B$3),2)))</f>
        <v>181018.44</v>
      </c>
    </row>
    <row r="8">
      <c r="A8" s="6" t="inlineStr">
        <is>
          <t xml:space="preserve">Payment</t>
        </is>
      </c>
      <c r="B8" s="7">
        <f>PMT(B4/B6,B5*B6,-B3)</f>
        <v>1111.66495592399</v>
      </c>
      <c r="D8" s="12">
        <v>5</v>
      </c>
      <c r="E8" s="13">
        <f>IF(D8&gt;$B$5,"",I7)</f>
        <v>181018.44</v>
      </c>
      <c r="F8" s="13">
        <f>IF(D8&gt;$B$5,"",$B$8*$B$6)</f>
        <v>13339.9794710879</v>
      </c>
      <c r="G8" s="13">
        <f>IF(D8&gt;$B$5,"",F8-H8)</f>
        <v>8037.34947108789</v>
      </c>
      <c r="H8" s="13">
        <f>IF(D8&gt;$B$5,"",E8-I8)</f>
        <v>5302.63</v>
      </c>
      <c r="I8" s="13">
        <f>IF(D8&gt;$B$5,"",MAX(0,ROUND(-FV($B$4/$B$6,D8*$B$6,-$B$8,$B$3),2)))</f>
        <v>175715.81</v>
      </c>
    </row>
    <row r="9">
      <c r="A9" s="8" t="inlineStr">
        <is>
          <t xml:space="preserve">Number of payments</t>
        </is>
      </c>
      <c r="B9">
        <f>B5*B6</f>
        <v>300</v>
      </c>
      <c r="D9" s="12">
        <v>6</v>
      </c>
      <c r="E9" s="13">
        <f>IF(D9&gt;$B$5,"",I8)</f>
        <v>175715.81</v>
      </c>
      <c r="F9" s="13">
        <f>IF(D9&gt;$B$5,"",$B$8*$B$6)</f>
        <v>13339.9794710879</v>
      </c>
      <c r="G9" s="13">
        <f>IF(D9&gt;$B$5,"",F9-H9)</f>
        <v>7793.74947108788</v>
      </c>
      <c r="H9" s="13">
        <f>IF(D9&gt;$B$5,"",E9-I9)</f>
        <v>5546.23000000001</v>
      </c>
      <c r="I9" s="13">
        <f>IF(D9&gt;$B$5,"",MAX(0,ROUND(-FV($B$4/$B$6,D9*$B$6,-$B$8,$B$3),2)))</f>
        <v>170169.58</v>
      </c>
    </row>
    <row r="10">
      <c r="A10" s="8" t="inlineStr">
        <is>
          <t xml:space="preserve">Total paid</t>
        </is>
      </c>
      <c r="B10" s="9">
        <f>B8*B9</f>
        <v>333499.486777197</v>
      </c>
      <c r="D10" s="12">
        <v>7</v>
      </c>
      <c r="E10" s="13">
        <f>IF(D10&gt;$B$5,"",I9)</f>
        <v>170169.58</v>
      </c>
      <c r="F10" s="13">
        <f>IF(D10&gt;$B$5,"",$B$8*$B$6)</f>
        <v>13339.9794710879</v>
      </c>
      <c r="G10" s="13">
        <f>IF(D10&gt;$B$5,"",F10-H10)</f>
        <v>7538.94947108789</v>
      </c>
      <c r="H10" s="13">
        <f>IF(D10&gt;$B$5,"",E10-I10)</f>
        <v>5801.03</v>
      </c>
      <c r="I10" s="13">
        <f>IF(D10&gt;$B$5,"",MAX(0,ROUND(-FV($B$4/$B$6,D10*$B$6,-$B$8,$B$3),2)))</f>
        <v>164368.55</v>
      </c>
    </row>
    <row r="11">
      <c r="A11" s="8" t="inlineStr">
        <is>
          <t xml:space="preserve">Total interest</t>
        </is>
      </c>
      <c r="B11" s="9">
        <f>B10-B3</f>
        <v>133499.486777197</v>
      </c>
      <c r="D11" s="12">
        <v>8</v>
      </c>
      <c r="E11" s="13">
        <f>IF(D11&gt;$B$5,"",I10)</f>
        <v>164368.55</v>
      </c>
      <c r="F11" s="13">
        <f>IF(D11&gt;$B$5,"",$B$8*$B$6)</f>
        <v>13339.9794710879</v>
      </c>
      <c r="G11" s="13">
        <f>IF(D11&gt;$B$5,"",F11-H11)</f>
        <v>7272.4594710879</v>
      </c>
      <c r="H11" s="13">
        <f>IF(D11&gt;$B$5,"",E11-I11)</f>
        <v>6067.51999999999</v>
      </c>
      <c r="I11" s="13">
        <f>IF(D11&gt;$B$5,"",MAX(0,ROUND(-FV($B$4/$B$6,D11*$B$6,-$B$8,$B$3),2)))</f>
        <v>158301.03</v>
      </c>
    </row>
    <row r="12">
      <c r="A12" s="10" t="inlineStr">
        <is>
          <t xml:space="preserve">Change the figures in blue.</t>
        </is>
      </c>
      <c r="D12" s="12">
        <v>9</v>
      </c>
      <c r="E12" s="13">
        <f>IF(D12&gt;$B$5,"",I11)</f>
        <v>158301.03</v>
      </c>
      <c r="F12" s="13">
        <f>IF(D12&gt;$B$5,"",$B$8*$B$6)</f>
        <v>13339.9794710879</v>
      </c>
      <c r="G12" s="13">
        <f>IF(D12&gt;$B$5,"",F12-H12)</f>
        <v>6993.7094710879</v>
      </c>
      <c r="H12" s="13">
        <f>IF(D12&gt;$B$5,"",E12-I12)</f>
        <v>6346.26999999999</v>
      </c>
      <c r="I12" s="13">
        <f>IF(D12&gt;$B$5,"",MAX(0,ROUND(-FV($B$4/$B$6,D12*$B$6,-$B$8,$B$3),2)))</f>
        <v>151954.76</v>
      </c>
    </row>
    <row r="13">
      <c r="D13" s="12">
        <v>10</v>
      </c>
      <c r="E13" s="13">
        <f>IF(D13&gt;$B$5,"",I12)</f>
        <v>151954.76</v>
      </c>
      <c r="F13" s="13">
        <f>IF(D13&gt;$B$5,"",$B$8*$B$6)</f>
        <v>13339.9794710879</v>
      </c>
      <c r="G13" s="13">
        <f>IF(D13&gt;$B$5,"",F13-H13)</f>
        <v>6702.17947108787</v>
      </c>
      <c r="H13" s="13">
        <f>IF(D13&gt;$B$5,"",E13-I13)</f>
        <v>6637.80000000002</v>
      </c>
      <c r="I13" s="13">
        <f>IF(D13&gt;$B$5,"",MAX(0,ROUND(-FV($B$4/$B$6,D13*$B$6,-$B$8,$B$3),2)))</f>
        <v>145316.96</v>
      </c>
    </row>
    <row r="14">
      <c r="D14" s="12">
        <v>11</v>
      </c>
      <c r="E14" s="13">
        <f>IF(D14&gt;$B$5,"",I13)</f>
        <v>145316.96</v>
      </c>
      <c r="F14" s="13">
        <f>IF(D14&gt;$B$5,"",$B$8*$B$6)</f>
        <v>13339.9794710879</v>
      </c>
      <c r="G14" s="13">
        <f>IF(D14&gt;$B$5,"",F14-H14)</f>
        <v>6397.22947108789</v>
      </c>
      <c r="H14" s="13">
        <f>IF(D14&gt;$B$5,"",E14-I14)</f>
        <v>6942.75</v>
      </c>
      <c r="I14" s="13">
        <f>IF(D14&gt;$B$5,"",MAX(0,ROUND(-FV($B$4/$B$6,D14*$B$6,-$B$8,$B$3),2)))</f>
        <v>138374.21</v>
      </c>
    </row>
    <row r="15">
      <c r="D15" s="12">
        <v>12</v>
      </c>
      <c r="E15" s="13">
        <f>IF(D15&gt;$B$5,"",I14)</f>
        <v>138374.21</v>
      </c>
      <c r="F15" s="13">
        <f>IF(D15&gt;$B$5,"",$B$8*$B$6)</f>
        <v>13339.9794710879</v>
      </c>
      <c r="G15" s="13">
        <f>IF(D15&gt;$B$5,"",F15-H15)</f>
        <v>6078.27947108791</v>
      </c>
      <c r="H15" s="13">
        <f>IF(D15&gt;$B$5,"",E15-I15)</f>
        <v>7261.69999999998</v>
      </c>
      <c r="I15" s="13">
        <f>IF(D15&gt;$B$5,"",MAX(0,ROUND(-FV($B$4/$B$6,D15*$B$6,-$B$8,$B$3),2)))</f>
        <v>131112.51</v>
      </c>
    </row>
    <row r="16">
      <c r="D16" s="12">
        <v>13</v>
      </c>
      <c r="E16" s="13">
        <f>IF(D16&gt;$B$5,"",I15)</f>
        <v>131112.51</v>
      </c>
      <c r="F16" s="13">
        <f>IF(D16&gt;$B$5,"",$B$8*$B$6)</f>
        <v>13339.9794710879</v>
      </c>
      <c r="G16" s="13">
        <f>IF(D16&gt;$B$5,"",F16-H16)</f>
        <v>5744.67947108789</v>
      </c>
      <c r="H16" s="13">
        <f>IF(D16&gt;$B$5,"",E16-I16)</f>
        <v>7595.3</v>
      </c>
      <c r="I16" s="13">
        <f>IF(D16&gt;$B$5,"",MAX(0,ROUND(-FV($B$4/$B$6,D16*$B$6,-$B$8,$B$3),2)))</f>
        <v>123517.21</v>
      </c>
    </row>
    <row r="17">
      <c r="D17" s="12">
        <v>14</v>
      </c>
      <c r="E17" s="13">
        <f>IF(D17&gt;$B$5,"",I16)</f>
        <v>123517.21</v>
      </c>
      <c r="F17" s="13">
        <f>IF(D17&gt;$B$5,"",$B$8*$B$6)</f>
        <v>13339.9794710879</v>
      </c>
      <c r="G17" s="13">
        <f>IF(D17&gt;$B$5,"",F17-H17)</f>
        <v>5395.74947108788</v>
      </c>
      <c r="H17" s="13">
        <f>IF(D17&gt;$B$5,"",E17-I17)</f>
        <v>7944.23000000001</v>
      </c>
      <c r="I17" s="13">
        <f>IF(D17&gt;$B$5,"",MAX(0,ROUND(-FV($B$4/$B$6,D17*$B$6,-$B$8,$B$3),2)))</f>
        <v>115572.98</v>
      </c>
    </row>
    <row r="18">
      <c r="D18" s="12">
        <v>15</v>
      </c>
      <c r="E18" s="13">
        <f>IF(D18&gt;$B$5,"",I17)</f>
        <v>115572.98</v>
      </c>
      <c r="F18" s="13">
        <f>IF(D18&gt;$B$5,"",$B$8*$B$6)</f>
        <v>13339.9794710879</v>
      </c>
      <c r="G18" s="13">
        <f>IF(D18&gt;$B$5,"",F18-H18)</f>
        <v>5030.7994710879</v>
      </c>
      <c r="H18" s="13">
        <f>IF(D18&gt;$B$5,"",E18-I18)</f>
        <v>8309.17999999999</v>
      </c>
      <c r="I18" s="13">
        <f>IF(D18&gt;$B$5,"",MAX(0,ROUND(-FV($B$4/$B$6,D18*$B$6,-$B$8,$B$3),2)))</f>
        <v>107263.8</v>
      </c>
    </row>
    <row r="19">
      <c r="D19" s="12">
        <v>16</v>
      </c>
      <c r="E19" s="13">
        <f>IF(D19&gt;$B$5,"",I18)</f>
        <v>107263.8</v>
      </c>
      <c r="F19" s="13">
        <f>IF(D19&gt;$B$5,"",$B$8*$B$6)</f>
        <v>13339.9794710879</v>
      </c>
      <c r="G19" s="13">
        <f>IF(D19&gt;$B$5,"",F19-H19)</f>
        <v>4649.07947108788</v>
      </c>
      <c r="H19" s="13">
        <f>IF(D19&gt;$B$5,"",E19-I19)</f>
        <v>8690.90000000001</v>
      </c>
      <c r="I19" s="13">
        <f>IF(D19&gt;$B$5,"",MAX(0,ROUND(-FV($B$4/$B$6,D19*$B$6,-$B$8,$B$3),2)))</f>
        <v>98572.9</v>
      </c>
    </row>
    <row r="20">
      <c r="D20" s="12">
        <v>17</v>
      </c>
      <c r="E20" s="13">
        <f>IF(D20&gt;$B$5,"",I19)</f>
        <v>98572.9</v>
      </c>
      <c r="F20" s="13">
        <f>IF(D20&gt;$B$5,"",$B$8*$B$6)</f>
        <v>13339.9794710879</v>
      </c>
      <c r="G20" s="13">
        <f>IF(D20&gt;$B$5,"",F20-H20)</f>
        <v>4249.80947108789</v>
      </c>
      <c r="H20" s="13">
        <f>IF(D20&gt;$B$5,"",E20-I20)</f>
        <v>9090.17</v>
      </c>
      <c r="I20" s="13">
        <f>IF(D20&gt;$B$5,"",MAX(0,ROUND(-FV($B$4/$B$6,D20*$B$6,-$B$8,$B$3),2)))</f>
        <v>89482.73</v>
      </c>
    </row>
    <row r="21">
      <c r="D21" s="12">
        <v>18</v>
      </c>
      <c r="E21" s="13">
        <f>IF(D21&gt;$B$5,"",I20)</f>
        <v>89482.73</v>
      </c>
      <c r="F21" s="13">
        <f>IF(D21&gt;$B$5,"",$B$8*$B$6)</f>
        <v>13339.9794710879</v>
      </c>
      <c r="G21" s="13">
        <f>IF(D21&gt;$B$5,"",F21-H21)</f>
        <v>3832.2194710879</v>
      </c>
      <c r="H21" s="13">
        <f>IF(D21&gt;$B$5,"",E21-I21)</f>
        <v>9507.75999999999</v>
      </c>
      <c r="I21" s="13">
        <f>IF(D21&gt;$B$5,"",MAX(0,ROUND(-FV($B$4/$B$6,D21*$B$6,-$B$8,$B$3),2)))</f>
        <v>79974.97</v>
      </c>
    </row>
    <row r="22">
      <c r="D22" s="12">
        <v>19</v>
      </c>
      <c r="E22" s="13">
        <f>IF(D22&gt;$B$5,"",I21)</f>
        <v>79974.97</v>
      </c>
      <c r="F22" s="13">
        <f>IF(D22&gt;$B$5,"",$B$8*$B$6)</f>
        <v>13339.9794710879</v>
      </c>
      <c r="G22" s="13">
        <f>IF(D22&gt;$B$5,"",F22-H22)</f>
        <v>3395.42947108789</v>
      </c>
      <c r="H22" s="13">
        <f>IF(D22&gt;$B$5,"",E22-I22)</f>
        <v>9944.55</v>
      </c>
      <c r="I22" s="13">
        <f>IF(D22&gt;$B$5,"",MAX(0,ROUND(-FV($B$4/$B$6,D22*$B$6,-$B$8,$B$3),2)))</f>
        <v>70030.42</v>
      </c>
    </row>
    <row r="23">
      <c r="D23" s="12">
        <v>20</v>
      </c>
      <c r="E23" s="13">
        <f>IF(D23&gt;$B$5,"",I22)</f>
        <v>70030.42</v>
      </c>
      <c r="F23" s="13">
        <f>IF(D23&gt;$B$5,"",$B$8*$B$6)</f>
        <v>13339.9794710879</v>
      </c>
      <c r="G23" s="13">
        <f>IF(D23&gt;$B$5,"",F23-H23)</f>
        <v>2938.57947108789</v>
      </c>
      <c r="H23" s="13">
        <f>IF(D23&gt;$B$5,"",E23-I23)</f>
        <v>10401.4</v>
      </c>
      <c r="I23" s="13">
        <f>IF(D23&gt;$B$5,"",MAX(0,ROUND(-FV($B$4/$B$6,D23*$B$6,-$B$8,$B$3),2)))</f>
        <v>59629.02</v>
      </c>
    </row>
    <row r="24">
      <c r="D24" s="12">
        <v>21</v>
      </c>
      <c r="E24" s="13">
        <f>IF(D24&gt;$B$5,"",I23)</f>
        <v>59629.02</v>
      </c>
      <c r="F24" s="13">
        <f>IF(D24&gt;$B$5,"",$B$8*$B$6)</f>
        <v>13339.9794710879</v>
      </c>
      <c r="G24" s="13">
        <f>IF(D24&gt;$B$5,"",F24-H24)</f>
        <v>2460.73947108789</v>
      </c>
      <c r="H24" s="13">
        <f>IF(D24&gt;$B$5,"",E24-I24)</f>
        <v>10879.24</v>
      </c>
      <c r="I24" s="13">
        <f>IF(D24&gt;$B$5,"",MAX(0,ROUND(-FV($B$4/$B$6,D24*$B$6,-$B$8,$B$3),2)))</f>
        <v>48749.78</v>
      </c>
    </row>
    <row r="25">
      <c r="D25" s="12">
        <v>22</v>
      </c>
      <c r="E25" s="13">
        <f>IF(D25&gt;$B$5,"",I24)</f>
        <v>48749.78</v>
      </c>
      <c r="F25" s="13">
        <f>IF(D25&gt;$B$5,"",$B$8*$B$6)</f>
        <v>13339.9794710879</v>
      </c>
      <c r="G25" s="13">
        <f>IF(D25&gt;$B$5,"",F25-H25)</f>
        <v>1960.94947108789</v>
      </c>
      <c r="H25" s="13">
        <f>IF(D25&gt;$B$5,"",E25-I25)</f>
        <v>11379.03</v>
      </c>
      <c r="I25" s="13">
        <f>IF(D25&gt;$B$5,"",MAX(0,ROUND(-FV($B$4/$B$6,D25*$B$6,-$B$8,$B$3),2)))</f>
        <v>37370.75</v>
      </c>
    </row>
    <row r="26">
      <c r="D26" s="12">
        <v>23</v>
      </c>
      <c r="E26" s="13">
        <f>IF(D26&gt;$B$5,"",I25)</f>
        <v>37370.75</v>
      </c>
      <c r="F26" s="13">
        <f>IF(D26&gt;$B$5,"",$B$8*$B$6)</f>
        <v>13339.9794710879</v>
      </c>
      <c r="G26" s="13">
        <f>IF(D26&gt;$B$5,"",F26-H26)</f>
        <v>1438.19947108789</v>
      </c>
      <c r="H26" s="13">
        <f>IF(D26&gt;$B$5,"",E26-I26)</f>
        <v>11901.78</v>
      </c>
      <c r="I26" s="13">
        <f>IF(D26&gt;$B$5,"",MAX(0,ROUND(-FV($B$4/$B$6,D26*$B$6,-$B$8,$B$3),2)))</f>
        <v>25468.97</v>
      </c>
    </row>
    <row r="27">
      <c r="D27" s="12">
        <v>24</v>
      </c>
      <c r="E27" s="13">
        <f>IF(D27&gt;$B$5,"",I26)</f>
        <v>25468.97</v>
      </c>
      <c r="F27" s="13">
        <f>IF(D27&gt;$B$5,"",$B$8*$B$6)</f>
        <v>13339.9794710879</v>
      </c>
      <c r="G27" s="13">
        <f>IF(D27&gt;$B$5,"",F27-H27)</f>
        <v>891.43947108789</v>
      </c>
      <c r="H27" s="13">
        <f>IF(D27&gt;$B$5,"",E27-I27)</f>
        <v>12448.54</v>
      </c>
      <c r="I27" s="13">
        <f>IF(D27&gt;$B$5,"",MAX(0,ROUND(-FV($B$4/$B$6,D27*$B$6,-$B$8,$B$3),2)))</f>
        <v>13020.43</v>
      </c>
    </row>
    <row r="28">
      <c r="D28" s="12">
        <v>25</v>
      </c>
      <c r="E28" s="13">
        <f>IF(D28&gt;$B$5,"",I27)</f>
        <v>13020.43</v>
      </c>
      <c r="F28" s="13">
        <f>IF(D28&gt;$B$5,"",$B$8*$B$6)</f>
        <v>13339.9794710879</v>
      </c>
      <c r="G28" s="13">
        <f>IF(D28&gt;$B$5,"",F28-H28)</f>
        <v>319.54947108789</v>
      </c>
      <c r="H28" s="13">
        <f>IF(D28&gt;$B$5,"",E28-I28)</f>
        <v>13020.43</v>
      </c>
      <c r="I28" s="13">
        <f>IF(D28&gt;$B$5,"",MAX(0,ROUND(-FV($B$4/$B$6,D28*$B$6,-$B$8,$B$3),2)))</f>
        <v>0</v>
      </c>
    </row>
    <row r="29">
      <c r="D29" s="12">
        <v>26</v>
      </c>
      <c r="E29" s="13">
        <f>IF(D29&gt;$B$5,"",I28)</f>
      </c>
      <c r="F29" s="13">
        <f>IF(D29&gt;$B$5,"",$B$8*$B$6)</f>
      </c>
      <c r="G29" s="13">
        <f>IF(D29&gt;$B$5,"",F29-H29)</f>
      </c>
      <c r="H29" s="13">
        <f>IF(D29&gt;$B$5,"",E29-I29)</f>
      </c>
      <c r="I29" s="13">
        <f>IF(D29&gt;$B$5,"",MAX(0,ROUND(-FV($B$4/$B$6,D29*$B$6,-$B$8,$B$3),2)))</f>
      </c>
    </row>
    <row r="30">
      <c r="D30" s="12">
        <v>27</v>
      </c>
      <c r="E30" s="13">
        <f>IF(D30&gt;$B$5,"",I29)</f>
      </c>
      <c r="F30" s="13">
        <f>IF(D30&gt;$B$5,"",$B$8*$B$6)</f>
      </c>
      <c r="G30" s="13">
        <f>IF(D30&gt;$B$5,"",F30-H30)</f>
      </c>
      <c r="H30" s="13">
        <f>IF(D30&gt;$B$5,"",E30-I30)</f>
      </c>
      <c r="I30" s="13">
        <f>IF(D30&gt;$B$5,"",MAX(0,ROUND(-FV($B$4/$B$6,D30*$B$6,-$B$8,$B$3),2)))</f>
      </c>
    </row>
    <row r="31">
      <c r="D31" s="12">
        <v>28</v>
      </c>
      <c r="E31" s="13">
        <f>IF(D31&gt;$B$5,"",I30)</f>
      </c>
      <c r="F31" s="13">
        <f>IF(D31&gt;$B$5,"",$B$8*$B$6)</f>
      </c>
      <c r="G31" s="13">
        <f>IF(D31&gt;$B$5,"",F31-H31)</f>
      </c>
      <c r="H31" s="13">
        <f>IF(D31&gt;$B$5,"",E31-I31)</f>
      </c>
      <c r="I31" s="13">
        <f>IF(D31&gt;$B$5,"",MAX(0,ROUND(-FV($B$4/$B$6,D31*$B$6,-$B$8,$B$3),2)))</f>
      </c>
    </row>
    <row r="32">
      <c r="D32" s="12">
        <v>29</v>
      </c>
      <c r="E32" s="13">
        <f>IF(D32&gt;$B$5,"",I31)</f>
      </c>
      <c r="F32" s="13">
        <f>IF(D32&gt;$B$5,"",$B$8*$B$6)</f>
      </c>
      <c r="G32" s="13">
        <f>IF(D32&gt;$B$5,"",F32-H32)</f>
      </c>
      <c r="H32" s="13">
        <f>IF(D32&gt;$B$5,"",E32-I32)</f>
      </c>
      <c r="I32" s="13">
        <f>IF(D32&gt;$B$5,"",MAX(0,ROUND(-FV($B$4/$B$6,D32*$B$6,-$B$8,$B$3),2)))</f>
      </c>
    </row>
    <row r="33">
      <c r="D33" s="12">
        <v>30</v>
      </c>
      <c r="E33" s="13">
        <f>IF(D33&gt;$B$5,"",I32)</f>
      </c>
      <c r="F33" s="13">
        <f>IF(D33&gt;$B$5,"",$B$8*$B$6)</f>
      </c>
      <c r="G33" s="13">
        <f>IF(D33&gt;$B$5,"",F33-H33)</f>
      </c>
      <c r="H33" s="13">
        <f>IF(D33&gt;$B$5,"",E33-I33)</f>
      </c>
      <c r="I33" s="13">
        <f>IF(D33&gt;$B$5,"",MAX(0,ROUND(-FV($B$4/$B$6,D33*$B$6,-$B$8,$B$3),2)))</f>
      </c>
    </row>
  </sheetData>
  <drawing xmlns:r="http://schemas.openxmlformats.org/officeDocument/2006/relationships" r:id="rId1"/>
</worksheet>
</file>